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<sst xmlns="http://schemas.openxmlformats.org/spreadsheetml/2006/main" count="1063" uniqueCount="872">
  <si>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</si>
  <si>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</si>
  <si>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</si>
  <si>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</si>
  <si>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</si>
  <si>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</si>
  <si>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</si>
  <si>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</si>
  <si>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</si>
  <si>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</si>
  <si>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</si>
  <si>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</si>
  <si>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</si>
  <si>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</si>
  <si>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</si>
  <si>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</si>
  <si>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</si>
  <si>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</si>
  <si>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</si>
  <si>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</si>
  <si>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</si>
  <si>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</si>
  <si>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</si>
  <si>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</si>
  <si>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</si>
  <si>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</si>
  <si>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</si>
  <si>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</si>
  <si>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</si>
  <si>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</si>
  <si>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</si>
  <si>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</si>
  <si>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</si>
  <si>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</si>
  <si>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</si>
  <si>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</si>
  <si>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</si>
  <si>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</si>
  <si>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</si>
  <si>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</si>
  <si>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</si>
  <si>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</si>
  <si>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</si>
  <si>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</si>
  <si>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</si>
  <si>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</si>
  <si>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</si>
  <si>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</si>
  <si>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</si>
  <si>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</si>
  <si>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</si>
  <si>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</si>
  <si>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</si>
  <si>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</si>
  <si>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</si>
  <si>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</si>
  <si>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</si>
  <si>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</si>
  <si>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</si>
  <si>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</si>
  <si>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</si>
  <si>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</si>
  <si>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</si>
  <si>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</si>
  <si>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</si>
  <si>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</si>
  <si>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</si>
  <si>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</si>
  <si>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</si>
  <si>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</si>
  <si>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</si>
  <si>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</si>
  <si>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</si>
  <si>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</si>
  <si>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</si>
  <si>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</si>
  <si>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</si>
  <si>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</si>
  <si>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</si>
  <si>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</si>
  <si>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</si>
  <si>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</si>
  <si>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</si>
  <si>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</si>
  <si>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</si>
  <si>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</si>
  <si>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</si>
  <si>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</si>
  <si>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</si>
  <si>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</si>
  <si>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</si>
  <si>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</si>
  <si>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</si>
  <si>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</si>
  <si>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</si>
  <si>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</si>
  <si>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</si>
  <si>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</si>
  <si>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</si>
  <si>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</si>
  <si>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</si>
  <si>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</si>
  <si>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</si>
  <si>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</si>
  <si>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</si>
  <si>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</si>
  <si>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</si>
  <si>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</si>
  <si>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</si>
  <si>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</si>
  <si>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</si>
  <si>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</si>
  <si>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</si>
  <si>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</si>
  <si>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</si>
  <si>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</si>
  <si>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</si>
  <si>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</si>
  <si>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</si>
  <si>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</si>
  <si>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</si>
  <si>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</si>
  <si>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</si>
  <si>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</si>
  <si>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</si>
  <si>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</si>
  <si>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</si>
  <si>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</si>
  <si>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</si>
  <si>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</si>
  <si>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</si>
  <si>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</si>
  <si>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</si>
  <si>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</si>
  <si>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</si>
  <si>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</si>
  <si>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</si>
  <si>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</si>
  <si>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</si>
  <si>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</si>
  <si>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</si>
  <si>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</si>
  <si>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</si>
  <si>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</si>
  <si>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</si>
  <si>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</si>
  <si>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</si>
  <si>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</si>
  <si>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</si>
  <si>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</si>
  <si>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</si>
  <si>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</si>
  <si>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</si>
  <si>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</si>
  <si>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</si>
  <si>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</si>
  <si>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</si>
  <si>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</si>
  <si>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</si>
  <si>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</si>
  <si>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</si>
  <si>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</si>
  <si>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</si>
  <si>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</si>
  <si>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</si>
  <si>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</si>
  <si>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</si>
  <si>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</si>
  <si>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</si>
  <si>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</si>
  <si>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</si>
  <si>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</si>
  <si>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</si>
  <si>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</si>
  <si>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</si>
  <si>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</si>
  <si>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</si>
  <si>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</si>
  <si>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</si>
  <si>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</si>
  <si>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</si>
  <si>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</si>
  <si>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</si>
  <si>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</si>
  <si>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</si>
  <si>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</si>
  <si>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</si>
  <si>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</si>
  <si>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</si>
  <si>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</si>
  <si>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</si>
  <si>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</si>
  <si>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</si>
  <si>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</si>
  <si>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</si>
  <si>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</si>
  <si>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</si>
  <si>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</si>
  <si>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</si>
  <si>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</si>
  <si>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</si>
  <si>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</si>
  <si>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</si>
  <si>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</si>
  <si>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</si>
  <si>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</si>
  <si>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</si>
  <si>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</si>
  <si>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</si>
  <si>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</si>
  <si>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</si>
  <si>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</si>
  <si>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</si>
  <si>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</si>
  <si>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</si>
  <si>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</si>
  <si>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</si>
  <si>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</si>
  <si>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</si>
  <si>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</si>
  <si>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</si>
  <si>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</si>
  <si>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</si>
  <si>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</si>
  <si>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</si>
  <si>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</si>
  <si>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</si>
  <si>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</si>
  <si>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</si>
  <si>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</si>
  <si>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</si>
  <si>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</si>
  <si>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</si>
  <si>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</si>
  <si>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</si>
  <si>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</si>
  <si>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</si>
  <si>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</si>
  <si>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</si>
  <si>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</si>
  <si>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</si>
  <si>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</si>
  <si>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</si>
  <si>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</si>
  <si>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</si>
  <si>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</si>
  <si>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</si>
  <si>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</si>
  <si>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</si>
  <si>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</si>
  <si>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</si>
  <si>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</si>
  <si>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</si>
  <si>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</si>
  <si>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</si>
  <si>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</si>
  <si>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</si>
  <si>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</si>
  <si>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</si>
  <si>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</si>
  <si>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</si>
  <si>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</si>
  <si>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</si>
  <si>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</si>
  <si>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</si>
  <si>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</si>
  <si>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</si>
  <si>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</si>
  <si>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</si>
  <si>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</si>
  <si>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</si>
  <si>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</si>
  <si>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</si>
  <si>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</si>
  <si>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</si>
  <si>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</si>
  <si>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</si>
  <si>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</si>
  <si>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</si>
  <si>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</si>
  <si>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</si>
  <si>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</si>
  <si>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</si>
  <si>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</si>
  <si>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</si>
  <si>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</si>
  <si>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</si>
  <si>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</si>
  <si>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</si>
  <si>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</si>
  <si>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</si>
  <si>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</si>
  <si>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</si>
  <si>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</si>
  <si>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</si>
  <si>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</si>
  <si>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</si>
  <si>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</si>
  <si>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</si>
  <si>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</si>
  <si>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</si>
  <si>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</si>
  <si>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</si>
  <si>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</si>
  <si>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</si>
  <si>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</si>
  <si>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</si>
  <si>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</si>
  <si>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</si>
  <si>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</si>
  <si>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</si>
  <si>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</si>
  <si>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</si>
  <si>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</si>
  <si>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</si>
  <si>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</si>
  <si>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</si>
  <si>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</si>
  <si>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</si>
  <si>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</si>
  <si>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</si>
  <si>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</si>
  <si>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</si>
  <si>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</si>
  <si>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</si>
  <si>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</si>
  <si>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</si>
  <si>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</si>
  <si>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</si>
  <si>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</si>
  <si>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</si>
  <si>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</si>
  <si>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</si>
  <si>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</si>
  <si>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</si>
  <si>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</si>
  <si>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</si>
  <si>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</si>
  <si>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</si>
  <si>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</si>
  <si>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</si>
  <si>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</si>
  <si>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</si>
  <si>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</si>
  <si>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</si>
  <si>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</si>
  <si>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</si>
  <si>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</si>
  <si>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</si>
  <si>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</si>
  <si>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</si>
  <si>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</si>
  <si>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</si>
  <si>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</si>
  <si>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</si>
  <si>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</si>
  <si>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</si>
  <si>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</si>
  <si>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</si>
  <si>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</si>
  <si>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</si>
  <si>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</si>
  <si>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</si>
  <si>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</si>
  <si>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</si>
  <si>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</si>
  <si>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</si>
  <si>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</si>
  <si>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</si>
  <si>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</si>
  <si>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</si>
  <si>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</si>
  <si>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</si>
  <si>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</si>
  <si>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</si>
  <si>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</si>
  <si>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</si>
  <si>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</si>
  <si>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</si>
  <si>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</si>
  <si>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</si>
  <si>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</si>
  <si>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</si>
  <si>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</si>
  <si>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</si>
  <si>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</si>
  <si>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</si>
  <si>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</si>
  <si>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</si>
  <si>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</si>
  <si>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</si>
  <si>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</si>
  <si>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</si>
  <si>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</si>
  <si>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</si>
  <si>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</si>
  <si>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</si>
  <si>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</si>
  <si>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</si>
  <si>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</si>
  <si>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</si>
  <si>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</si>
  <si>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</si>
  <si>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</si>
  <si>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</si>
  <si>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</si>
  <si>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</si>
  <si>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</si>
  <si>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</si>
  <si>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</si>
  <si>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</si>
  <si>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</si>
  <si>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</si>
  <si>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</si>
  <si>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</si>
  <si>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</si>
  <si>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</si>
  <si>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</si>
  <si>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</si>
  <si>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</si>
  <si>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</si>
  <si>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</si>
  <si>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</si>
  <si>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</si>
  <si>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</si>
  <si>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</si>
  <si>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</si>
  <si>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</si>
  <si>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</si>
  <si>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</si>
  <si>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</si>
  <si>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</si>
  <si>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</si>
  <si>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</si>
  <si>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</si>
  <si>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</si>
  <si>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</si>
  <si>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</si>
  <si>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</si>
  <si>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</si>
  <si>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</si>
  <si>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</si>
  <si>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</si>
  <si>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</si>
  <si>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</si>
  <si>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</si>
  <si>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</si>
  <si>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</si>
  <si>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</si>
  <si>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</si>
  <si>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</si>
  <si>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</si>
  <si>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</si>
  <si>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</si>
  <si>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</si>
  <si>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</si>
  <si>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</si>
  <si>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</si>
  <si>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</si>
  <si>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</si>
  <si>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</si>
  <si>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</si>
  <si>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</si>
  <si>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</si>
  <si>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</si>
  <si>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</si>
  <si>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</si>
  <si>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</si>
  <si>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</si>
  <si>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</si>
  <si>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</si>
  <si>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</si>
  <si>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</si>
  <si>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</si>
  <si>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</si>
  <si>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</si>
  <si>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</si>
  <si>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</si>
  <si>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</si>
  <si>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</si>
  <si>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</si>
  <si>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</si>
  <si>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</si>
  <si>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</si>
  <si>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</si>
  <si>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</si>
  <si>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</si>
  <si>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</si>
  <si>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</si>
  <si>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</si>
  <si>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</si>
  <si>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</si>
  <si>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</si>
  <si>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</si>
  <si>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</si>
  <si>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</si>
  <si>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</si>
  <si>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</si>
  <si>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</si>
  <si>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</si>
  <si>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</si>
  <si>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</si>
  <si>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</si>
  <si>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</si>
  <si>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</si>
  <si>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</si>
  <si>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</si>
  <si>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</si>
  <si>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</si>
  <si>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</si>
  <si>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</si>
  <si>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</si>
  <si>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</si>
  <si>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</si>
  <si>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</si>
  <si>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</si>
  <si>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</si>
  <si>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</si>
  <si>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</si>
  <si>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</si>
  <si>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</si>
  <si>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</si>
  <si>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</si>
  <si>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</si>
  <si>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</si>
  <si>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</si>
  <si>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</si>
  <si>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</si>
  <si>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</si>
  <si>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</si>
  <si>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</si>
  <si>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</si>
  <si>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</si>
  <si>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</si>
  <si>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</si>
  <si>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</si>
  <si>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</si>
  <si>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</si>
  <si>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</si>
  <si>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</si>
  <si>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</si>
  <si>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</si>
  <si>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</si>
  <si>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</si>
  <si>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</si>
  <si>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</si>
  <si>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</si>
  <si>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</si>
  <si>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</si>
  <si>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</si>
  <si>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</si>
  <si>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</si>
  <si>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</si>
  <si>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</si>
  <si>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</si>
  <si>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</si>
  <si>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</si>
  <si>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</si>
  <si>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</si>
  <si>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</si>
  <si>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</si>
  <si>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</si>
  <si>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</si>
  <si>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</si>
  <si>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</si>
  <si>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</si>
  <si>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</si>
  <si>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</si>
  <si>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</si>
  <si>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</si>
  <si>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</si>
  <si>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</si>
  <si>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</si>
  <si>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</si>
  <si>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</si>
  <si>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</si>
  <si>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</si>
  <si>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</si>
  <si>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</si>
  <si>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</si>
  <si>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</si>
  <si>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</si>
  <si>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</si>
  <si>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</si>
  <si>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</si>
  <si>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</si>
  <si>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</si>
  <si>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</si>
  <si>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</si>
  <si>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</si>
  <si>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</si>
  <si>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</si>
  <si>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</si>
  <si>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</si>
  <si>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</si>
  <si>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</si>
  <si>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</si>
  <si>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</si>
  <si>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</si>
  <si>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</si>
  <si>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</si>
  <si>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</si>
  <si>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</si>
  <si>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</si>
  <si>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</si>
  <si>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</si>
  <si>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</si>
  <si>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</si>
  <si>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</si>
  <si>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</si>
  <si>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</si>
  <si>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</si>
  <si>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</si>
  <si>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</si>
  <si>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</si>
  <si>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</si>
  <si>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</si>
  <si>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</si>
  <si>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</si>
  <si>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</si>
  <si>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</si>
  <si>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</si>
  <si>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</si>
  <si>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</si>
  <si>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</si>
  <si>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</si>
  <si>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</si>
  <si>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</si>
  <si>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</si>
  <si>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</si>
  <si>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</si>
  <si>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</si>
  <si>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</si>
  <si>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</si>
  <si>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</si>
  <si>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</si>
  <si>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</si>
  <si>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</si>
  <si>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</si>
  <si>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</si>
  <si>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</si>
  <si>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</si>
  <si>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</si>
  <si>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</si>
  <si>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</si>
  <si>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</si>
  <si>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</si>
  <si>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</si>
  <si>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</si>
  <si>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</si>
  <si>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</si>
  <si>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</si>
  <si>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</si>
  <si>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</si>
  <si>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</si>
  <si>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</si>
  <si>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</si>
  <si>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</si>
  <si>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</si>
  <si>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</si>
  <si>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</si>
  <si>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</si>
  <si>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</si>
  <si>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</si>
  <si>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</si>
  <si>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</si>
  <si>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</si>
  <si>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</si>
  <si>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</si>
  <si>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</si>
  <si>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</si>
  <si>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</si>
  <si>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</si>
  <si>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</si>
  <si>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</si>
  <si>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</si>
  <si>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</si>
  <si>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</si>
  <si>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</si>
  <si>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</si>
  <si>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</si>
  <si>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</si>
  <si>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</si>
  <si>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</si>
  <si>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</si>
  <si>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</si>
  <si>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</si>
  <si>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</si>
  <si>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</si>
  <si>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</si>
  <si>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</si>
  <si>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</si>
  <si>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</si>
  <si>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</si>
  <si>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</si>
  <si>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</si>
  <si>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</si>
  <si>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</si>
  <si>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</si>
  <si>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</si>
  <si>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</si>
  <si>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</si>
  <si>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</si>
  <si>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</si>
  <si>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</si>
  <si>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</si>
  <si>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</si>
  <si>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</si>
  <si>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</si>
  <si>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</si>
  <si>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</si>
  <si>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</si>
  <si>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</si>
  <si>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</si>
  <si>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</si>
  <si>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</si>
  <si>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</si>
  <si>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</si>
  <si>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</si>
  <si>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</si>
  <si>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</si>
  <si>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</si>
  <si>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</si>
  <si>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</si>
  <si>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</si>
  <si>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</si>
  <si>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</si>
  <si>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</si>
  <si>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</si>
  <si>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</si>
  <si>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</si>
  <si>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</si>
  <si>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</si>
  <si>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</si>
  <si>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</si>
  <si>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</si>
  <si>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</si>
  <si>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</si>
  <si>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</si>
  <si>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</si>
  <si>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</si>
  <si>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</si>
  <si>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</si>
  <si>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</si>
  <si>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</si>
  <si>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</si>
  <si>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</si>
  <si>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</si>
  <si>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</si>
  <si>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</si>
  <si>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</si>
  <si>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</si>
  <si>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</si>
  <si>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</si>
  <si>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</si>
  <si>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</si>
  <si>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</si>
  <si>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</si>
  <si>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</si>
  <si>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</si>
  <si>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</si>
  <si>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</si>
  <si>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</si>
  <si>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</si>
  <si>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</si>
  <si>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</si>
  <si>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</si>
  <si>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</si>
  <si>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</si>
  <si>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</si>
  <si>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</si>
  <si>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</si>
  <si>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</si>
  <si>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</si>
  <si>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</si>
  <si>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</si>
  <si>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</si>
  <si>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</si>
  <si>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</si>
  <si>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</si>
  <si>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</si>
  <si>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</si>
  <si>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</si>
  <si>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</si>
  <si>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</si>
  <si>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</si>
  <si>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</si>
  <si>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</si>
  <si>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</si>
  <si>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</si>
  <si>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</si>
  <si>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</si>
  <si>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</si>
  <si>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</si>
  <si>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</si>
  <si>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</si>
  <si>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</si>
  <si>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</si>
  <si>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</si>
  <si>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</si>
  <si>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</si>
  <si>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</si>
  <si>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</si>
  <si>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</si>
  <si>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</si>
  <si>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</si>
  <si>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</si>
  <si>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</si>
  <si>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</si>
  <si>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</si>
  <si>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</si>
  <si>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</si>
  <si>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</si>
  <si>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</si>
  <si>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</si>
  <si>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</si>
  <si>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</si>
  <si>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</si>
  <si>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</si>
  <si>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</si>
  <si>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</si>
  <si>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</si>
  <si>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</si>
  <si>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</si>
  <si>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</si>
  <si>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</si>
  <si>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</si>
  <si>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</si>
  <si>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</si>
  <si>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</si>
  <si>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</si>
  <si>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</si>
  <si>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</si>
  <si>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</si>
  <si>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</si>
  <si>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</si>
  <si>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</si>
  <si>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</si>
  <si>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</si>
  <si>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</si>
  <si>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</si>
  <si>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</si>
  <si>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</si>
  <si>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</si>
  <si>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</si>
  <si>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</si>
  <si>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</si>
  <si>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</si>
  <si>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</si>
  <si>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</si>
  <si>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</si>
  <si>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</si>
  <si>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</si>
  <si>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</si>
  <si>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</si>
  <si>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</si>
  <si>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</si>
  <si>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</si>
  <si>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</si>
  <si>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</si>
  <si>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</si>
  <si>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</si>
  <si>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</si>
  <si>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</si>
  <si>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</si>
  <si>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</si>
  <si>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01.01.2014- 30.06.2014</t>
  </si>
  <si>
    <t>Дата на съставяне:27.08.2014г.</t>
  </si>
  <si>
    <t>27.08.2014г.</t>
  </si>
  <si>
    <t xml:space="preserve">Дата на съставяне: 27.08.2014г.                           </t>
  </si>
  <si>
    <t xml:space="preserve">Дата  на съставяне: 27.08.2014г.                                                                                                        </t>
  </si>
  <si>
    <t>Дата на съставяне: 27.08.2014г.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</si>
</sst>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1">
      <selection activeCell="E105" sqref="E10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864</v>
      </c>
      <c r="F3" s="216" t="s">
        <v>2</v>
      </c>
      <c r="G3" s="171"/>
      <c r="H3" s="459">
        <v>175443402</v>
      </c>
    </row>
    <row r="4" spans="1:8" ht="15">
      <c r="A4" s="580" t="s">
        <v>863</v>
      </c>
      <c r="B4" s="586"/>
      <c r="C4" s="586"/>
      <c r="D4" s="586"/>
      <c r="E4" s="460" t="s">
        <v>865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207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2496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92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447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45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3385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-63654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-63654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-1644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-65298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3137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-186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506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681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231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8847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681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67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130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>
        <v>3</v>
      </c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21798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20526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200</v>
      </c>
      <c r="D64" s="154">
        <f>SUM(D58:D63)</f>
        <v>168</v>
      </c>
      <c r="E64" s="236" t="s">
        <v>199</v>
      </c>
      <c r="F64" s="241" t="s">
        <v>200</v>
      </c>
      <c r="G64" s="151">
        <v>707</v>
      </c>
      <c r="H64" s="151">
        <v>676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457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18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407</v>
      </c>
      <c r="D68" s="150">
        <v>625</v>
      </c>
      <c r="E68" s="236" t="s">
        <v>212</v>
      </c>
      <c r="F68" s="241" t="s">
        <v>213</v>
      </c>
      <c r="G68" s="151">
        <v>90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136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21798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15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21</v>
      </c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579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21798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15404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15404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235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165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400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16583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25430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25430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858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H46" sqref="H4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01.01.2014- 30.06.2014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41</v>
      </c>
      <c r="D9" s="45">
        <v>239</v>
      </c>
      <c r="E9" s="297" t="s">
        <v>283</v>
      </c>
      <c r="F9" s="546" t="s">
        <v>284</v>
      </c>
      <c r="G9" s="547">
        <v>8</v>
      </c>
      <c r="H9" s="547">
        <v>38</v>
      </c>
    </row>
    <row r="10" spans="1:8" ht="12">
      <c r="A10" s="297" t="s">
        <v>285</v>
      </c>
      <c r="B10" s="298" t="s">
        <v>286</v>
      </c>
      <c r="C10" s="45">
        <v>1959</v>
      </c>
      <c r="D10" s="45">
        <v>341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939</v>
      </c>
      <c r="D11" s="45">
        <v>208</v>
      </c>
      <c r="E11" s="299" t="s">
        <v>291</v>
      </c>
      <c r="F11" s="546" t="s">
        <v>292</v>
      </c>
      <c r="G11" s="547">
        <v>1988</v>
      </c>
      <c r="H11" s="547">
        <v>1476</v>
      </c>
    </row>
    <row r="12" spans="1:8" ht="12">
      <c r="A12" s="297" t="s">
        <v>293</v>
      </c>
      <c r="B12" s="298" t="s">
        <v>294</v>
      </c>
      <c r="C12" s="45">
        <v>338</v>
      </c>
      <c r="D12" s="45">
        <v>1629</v>
      </c>
      <c r="E12" s="299" t="s">
        <v>77</v>
      </c>
      <c r="F12" s="546" t="s">
        <v>295</v>
      </c>
      <c r="G12" s="547">
        <v>114</v>
      </c>
      <c r="H12" s="547">
        <v>730</v>
      </c>
    </row>
    <row r="13" spans="1:18" ht="12">
      <c r="A13" s="297" t="s">
        <v>296</v>
      </c>
      <c r="B13" s="298" t="s">
        <v>297</v>
      </c>
      <c r="C13" s="45">
        <v>50</v>
      </c>
      <c r="D13" s="45">
        <v>312</v>
      </c>
      <c r="E13" s="300" t="s">
        <v>50</v>
      </c>
      <c r="F13" s="548" t="s">
        <v>298</v>
      </c>
      <c r="G13" s="545">
        <f>SUM(G9:G12)</f>
        <v>2110</v>
      </c>
      <c r="H13" s="545">
        <f>SUM(H9:H12)</f>
        <v>2244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-29</v>
      </c>
      <c r="D15" s="46">
        <v>650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125</v>
      </c>
      <c r="D16" s="46">
        <v>63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3423</v>
      </c>
      <c r="D19" s="48">
        <f>SUM(D9:D15)+D16</f>
        <v>3442</v>
      </c>
      <c r="E19" s="303" t="s">
        <v>315</v>
      </c>
      <c r="F19" s="549" t="s">
        <v>316</v>
      </c>
      <c r="G19" s="547">
        <v>364</v>
      </c>
      <c r="H19" s="547">
        <v>270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390</v>
      </c>
      <c r="D22" s="45">
        <v>629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364</v>
      </c>
      <c r="H24" s="545">
        <f>SUM(H19:H23)</f>
        <v>4644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8</v>
      </c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398</v>
      </c>
      <c r="D26" s="48">
        <f>SUM(D22:D25)</f>
        <v>629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3821</v>
      </c>
      <c r="D28" s="49">
        <f>D26+D19</f>
        <v>4071</v>
      </c>
      <c r="E28" s="126" t="s">
        <v>337</v>
      </c>
      <c r="F28" s="551" t="s">
        <v>338</v>
      </c>
      <c r="G28" s="545">
        <f>G13+G15+G24</f>
        <v>2474</v>
      </c>
      <c r="H28" s="545">
        <f>H13+H15+H24</f>
        <v>6888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2817</v>
      </c>
      <c r="E30" s="126" t="s">
        <v>341</v>
      </c>
      <c r="F30" s="551" t="s">
        <v>342</v>
      </c>
      <c r="G30" s="52">
        <f>IF((C28-G28)&gt;0,C28-G28,0)</f>
        <v>1347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302</v>
      </c>
      <c r="H31" s="547">
        <v>5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3821</v>
      </c>
      <c r="D33" s="48">
        <f>D28-D31+D32</f>
        <v>4071</v>
      </c>
      <c r="E33" s="126" t="s">
        <v>351</v>
      </c>
      <c r="F33" s="551" t="s">
        <v>352</v>
      </c>
      <c r="G33" s="52">
        <f>G32-G31+G28</f>
        <v>2172</v>
      </c>
      <c r="H33" s="52">
        <f>H32-H31+H28</f>
        <v>6883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2812</v>
      </c>
      <c r="E34" s="127" t="s">
        <v>355</v>
      </c>
      <c r="F34" s="551" t="s">
        <v>356</v>
      </c>
      <c r="G34" s="545">
        <f>IF((C33-G33)&gt;0,C33-G33,0)</f>
        <v>1649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2812</v>
      </c>
      <c r="E39" s="312" t="s">
        <v>367</v>
      </c>
      <c r="F39" s="555" t="s">
        <v>368</v>
      </c>
      <c r="G39" s="556">
        <f>IF(G34&gt;0,IF(C35+G34&lt;0,0,C35+G34),IF(C34-C35&lt;0,C35-C34,0))</f>
        <v>1649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5</v>
      </c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2812</v>
      </c>
      <c r="E41" s="126" t="s">
        <v>374</v>
      </c>
      <c r="F41" s="568" t="s">
        <v>375</v>
      </c>
      <c r="G41" s="51">
        <f>IF(C39=0,IF(G39-G40&gt;0,G39-G40+C40,0),IF(C39-C40&lt;0,C40-C39+G40,0))</f>
        <v>1644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3821</v>
      </c>
      <c r="D42" s="52">
        <f>D33+D35+D39</f>
        <v>6883</v>
      </c>
      <c r="E42" s="127" t="s">
        <v>378</v>
      </c>
      <c r="F42" s="128" t="s">
        <v>379</v>
      </c>
      <c r="G42" s="52">
        <f>G39+G33</f>
        <v>3821</v>
      </c>
      <c r="H42" s="52">
        <f>H39+H33</f>
        <v>6883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87" t="s">
        <v>862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859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D60" sqref="D6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01.01.2014- 30.06.2014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3480</v>
      </c>
      <c r="D10" s="53">
        <v>1135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-2231</v>
      </c>
      <c r="D11" s="53">
        <v>-1445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-346</v>
      </c>
      <c r="D13" s="53">
        <v>-1928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-293</v>
      </c>
      <c r="D14" s="53">
        <v>-2161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-13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-59</v>
      </c>
      <c r="D19" s="53">
        <v>-14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538</v>
      </c>
      <c r="D20" s="54">
        <f>SUM(D10:D19)</f>
        <v>-4413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4318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-789</v>
      </c>
      <c r="D24" s="53">
        <v>-9772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410</v>
      </c>
      <c r="D25" s="53">
        <v>8738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-7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>
        <v>-2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-386</v>
      </c>
      <c r="D32" s="54">
        <f>SUM(D22:D31)</f>
        <v>3330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484</v>
      </c>
      <c r="D36" s="53">
        <v>5360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-595</v>
      </c>
      <c r="D37" s="53">
        <v>-4617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</v>
      </c>
      <c r="D39" s="53">
        <v>-77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-107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-112</v>
      </c>
      <c r="D42" s="54">
        <f>SUM(D34:D41)</f>
        <v>559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40</v>
      </c>
      <c r="D43" s="54">
        <f>D42+D32+D20</f>
        <v>-524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400</v>
      </c>
      <c r="D45" s="54">
        <f>D44+D43</f>
        <v>243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400</v>
      </c>
      <c r="D46" s="55">
        <v>243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F43" sqref="F4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01.01.2014- 30.06.2014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-1644</v>
      </c>
      <c r="K16" s="59"/>
      <c r="L16" s="343">
        <f t="shared" si="1"/>
        <v>-1644</v>
      </c>
      <c r="M16" s="59">
        <v>-5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-1793</v>
      </c>
      <c r="J20" s="59">
        <v>1793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-65298</v>
      </c>
      <c r="K29" s="58">
        <f t="shared" si="6"/>
        <v>0</v>
      </c>
      <c r="L29" s="343">
        <f t="shared" si="1"/>
        <v>3137</v>
      </c>
      <c r="M29" s="58">
        <f t="shared" si="6"/>
        <v>-186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-65298</v>
      </c>
      <c r="K32" s="58">
        <f t="shared" si="7"/>
        <v>0</v>
      </c>
      <c r="L32" s="343">
        <f t="shared" si="1"/>
        <v>3137</v>
      </c>
      <c r="M32" s="58">
        <f>M29+M30+M31</f>
        <v>-186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870</v>
      </c>
      <c r="B38" s="573" t="s">
        <v>861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859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48" sqref="K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01.01.2014- 30.06.2014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61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7"/>
      <c r="B6" s="608"/>
      <c r="C6" s="61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3</v>
      </c>
      <c r="M10" s="64"/>
      <c r="N10" s="73">
        <f aca="true" t="shared" si="4" ref="N10:N39">K10+L10-M10</f>
        <v>87</v>
      </c>
      <c r="O10" s="64"/>
      <c r="P10" s="64"/>
      <c r="Q10" s="73">
        <f t="shared" si="0"/>
        <v>87</v>
      </c>
      <c r="R10" s="73">
        <f t="shared" si="1"/>
        <v>207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/>
      <c r="F11" s="188">
        <v>1432</v>
      </c>
      <c r="G11" s="73">
        <f t="shared" si="2"/>
        <v>5093</v>
      </c>
      <c r="H11" s="64"/>
      <c r="I11" s="64"/>
      <c r="J11" s="73">
        <f t="shared" si="3"/>
        <v>5093</v>
      </c>
      <c r="K11" s="64">
        <v>2399</v>
      </c>
      <c r="L11" s="64">
        <v>790</v>
      </c>
      <c r="M11" s="64">
        <v>592</v>
      </c>
      <c r="N11" s="73">
        <f t="shared" si="4"/>
        <v>2597</v>
      </c>
      <c r="O11" s="64"/>
      <c r="P11" s="64"/>
      <c r="Q11" s="73">
        <f t="shared" si="0"/>
        <v>2597</v>
      </c>
      <c r="R11" s="73">
        <f t="shared" si="1"/>
        <v>2496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5</v>
      </c>
      <c r="G12" s="73">
        <f t="shared" si="2"/>
        <v>167</v>
      </c>
      <c r="H12" s="64"/>
      <c r="I12" s="64"/>
      <c r="J12" s="73">
        <f t="shared" si="3"/>
        <v>167</v>
      </c>
      <c r="K12" s="64">
        <v>69</v>
      </c>
      <c r="L12" s="64">
        <v>9</v>
      </c>
      <c r="M12" s="64">
        <v>3</v>
      </c>
      <c r="N12" s="73">
        <f t="shared" si="4"/>
        <v>75</v>
      </c>
      <c r="O12" s="64"/>
      <c r="P12" s="64"/>
      <c r="Q12" s="73">
        <f t="shared" si="0"/>
        <v>75</v>
      </c>
      <c r="R12" s="73">
        <f t="shared" si="1"/>
        <v>92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/>
      <c r="F13" s="188">
        <v>650</v>
      </c>
      <c r="G13" s="73">
        <f t="shared" si="2"/>
        <v>850</v>
      </c>
      <c r="H13" s="64"/>
      <c r="I13" s="64"/>
      <c r="J13" s="73">
        <f t="shared" si="3"/>
        <v>850</v>
      </c>
      <c r="K13" s="64">
        <v>542</v>
      </c>
      <c r="L13" s="64">
        <v>130</v>
      </c>
      <c r="M13" s="64">
        <v>269</v>
      </c>
      <c r="N13" s="73">
        <f t="shared" si="4"/>
        <v>403</v>
      </c>
      <c r="O13" s="64"/>
      <c r="P13" s="64"/>
      <c r="Q13" s="73">
        <f t="shared" si="0"/>
        <v>403</v>
      </c>
      <c r="R13" s="73">
        <f t="shared" si="1"/>
        <v>447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16</v>
      </c>
      <c r="F16" s="188">
        <v>2</v>
      </c>
      <c r="G16" s="73">
        <f t="shared" si="2"/>
        <v>97</v>
      </c>
      <c r="H16" s="64"/>
      <c r="I16" s="64"/>
      <c r="J16" s="73">
        <f t="shared" si="3"/>
        <v>97</v>
      </c>
      <c r="K16" s="64">
        <v>45</v>
      </c>
      <c r="L16" s="64">
        <v>7</v>
      </c>
      <c r="M16" s="64"/>
      <c r="N16" s="73">
        <f t="shared" si="4"/>
        <v>52</v>
      </c>
      <c r="O16" s="64"/>
      <c r="P16" s="64"/>
      <c r="Q16" s="73">
        <f aca="true" t="shared" si="5" ref="Q16:Q25">N16+O16-P16</f>
        <v>52</v>
      </c>
      <c r="R16" s="73">
        <f aca="true" t="shared" si="6" ref="R16:R25">J16-Q16</f>
        <v>45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16</v>
      </c>
      <c r="F17" s="193">
        <f>SUM(F9:F16)</f>
        <v>2091</v>
      </c>
      <c r="G17" s="73">
        <f t="shared" si="2"/>
        <v>6599</v>
      </c>
      <c r="H17" s="74">
        <f>SUM(H9:H16)</f>
        <v>0</v>
      </c>
      <c r="I17" s="74">
        <f>SUM(I9:I16)</f>
        <v>0</v>
      </c>
      <c r="J17" s="73">
        <f t="shared" si="3"/>
        <v>6599</v>
      </c>
      <c r="K17" s="74">
        <f>SUM(K9:K16)</f>
        <v>3139</v>
      </c>
      <c r="L17" s="74">
        <f>SUM(L9:L16)</f>
        <v>939</v>
      </c>
      <c r="M17" s="74">
        <f>SUM(M9:M16)</f>
        <v>864</v>
      </c>
      <c r="N17" s="73">
        <f t="shared" si="4"/>
        <v>3214</v>
      </c>
      <c r="O17" s="74">
        <f>SUM(O9:O16)</f>
        <v>0</v>
      </c>
      <c r="P17" s="74">
        <f>SUM(P9:P16)</f>
        <v>0</v>
      </c>
      <c r="Q17" s="73">
        <f t="shared" si="5"/>
        <v>3214</v>
      </c>
      <c r="R17" s="73">
        <f t="shared" si="6"/>
        <v>3385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/>
      <c r="L24" s="64">
        <v>2</v>
      </c>
      <c r="M24" s="64"/>
      <c r="N24" s="73">
        <f t="shared" si="4"/>
        <v>2</v>
      </c>
      <c r="O24" s="64"/>
      <c r="P24" s="64"/>
      <c r="Q24" s="73">
        <f t="shared" si="5"/>
        <v>2</v>
      </c>
      <c r="R24" s="73">
        <f t="shared" si="6"/>
        <v>46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0</v>
      </c>
      <c r="L25" s="65">
        <f t="shared" si="7"/>
        <v>2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46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13882</v>
      </c>
      <c r="E40" s="436">
        <f>E17+E18+E19+E25+E38+E39</f>
        <v>16</v>
      </c>
      <c r="F40" s="436">
        <f aca="true" t="shared" si="13" ref="F40:R40">F17+F18+F19+F25+F38+F39</f>
        <v>2091</v>
      </c>
      <c r="G40" s="436">
        <f t="shared" si="13"/>
        <v>11807</v>
      </c>
      <c r="H40" s="436">
        <f t="shared" si="13"/>
        <v>0</v>
      </c>
      <c r="I40" s="436">
        <f t="shared" si="13"/>
        <v>0</v>
      </c>
      <c r="J40" s="436">
        <f t="shared" si="13"/>
        <v>11807</v>
      </c>
      <c r="K40" s="436">
        <f t="shared" si="13"/>
        <v>3139</v>
      </c>
      <c r="L40" s="436">
        <f t="shared" si="13"/>
        <v>941</v>
      </c>
      <c r="M40" s="436">
        <f t="shared" si="13"/>
        <v>864</v>
      </c>
      <c r="N40" s="436">
        <f t="shared" si="13"/>
        <v>3216</v>
      </c>
      <c r="O40" s="436">
        <f t="shared" si="13"/>
        <v>0</v>
      </c>
      <c r="P40" s="436">
        <f t="shared" si="13"/>
        <v>0</v>
      </c>
      <c r="Q40" s="436">
        <f t="shared" si="13"/>
        <v>3216</v>
      </c>
      <c r="R40" s="436">
        <f t="shared" si="13"/>
        <v>8591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867</v>
      </c>
      <c r="C44" s="353"/>
      <c r="D44" s="354"/>
      <c r="E44" s="354"/>
      <c r="F44" s="354"/>
      <c r="G44" s="350"/>
      <c r="H44" s="609" t="s">
        <v>861</v>
      </c>
      <c r="I44" s="610"/>
      <c r="J44" s="610"/>
      <c r="K44" s="610"/>
      <c r="L44" s="609"/>
      <c r="M44" s="610"/>
      <c r="N44" s="610"/>
      <c r="O44" s="609" t="s">
        <v>857</v>
      </c>
      <c r="P44" s="610"/>
      <c r="Q44" s="610"/>
      <c r="R44" s="61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12" sqref="D1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01.01.2014- 30.06.2014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7</v>
      </c>
      <c r="D11" s="118">
        <f>SUM(D12:D14)</f>
        <v>0</v>
      </c>
      <c r="E11" s="119">
        <f>SUM(E12:E14)</f>
        <v>7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>
        <v>7</v>
      </c>
      <c r="D14" s="107"/>
      <c r="E14" s="119">
        <f t="shared" si="0"/>
        <v>7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25</v>
      </c>
      <c r="D19" s="103">
        <f>D11+D15+D16</f>
        <v>0</v>
      </c>
      <c r="E19" s="117">
        <f>E11+E15+E16</f>
        <v>25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/>
      <c r="E21" s="119">
        <f t="shared" si="0"/>
        <v>231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15404</v>
      </c>
      <c r="D24" s="118">
        <f>SUM(D25:D27)</f>
        <v>15404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15404</v>
      </c>
      <c r="D25" s="107">
        <v>15404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407</v>
      </c>
      <c r="D28" s="107">
        <v>407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136</v>
      </c>
      <c r="D29" s="107">
        <v>136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15</v>
      </c>
      <c r="D33" s="104">
        <f>SUM(D34:D37)</f>
        <v>15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15</v>
      </c>
      <c r="D37" s="107">
        <v>15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21</v>
      </c>
      <c r="D38" s="104">
        <f>SUM(D39:D42)</f>
        <v>21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21</v>
      </c>
      <c r="D42" s="107">
        <v>21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15983</v>
      </c>
      <c r="D43" s="103">
        <f>D24+D28+D29+D31+D30+D32+D33+D38</f>
        <v>15983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16239</v>
      </c>
      <c r="D44" s="102">
        <f>D43+D21+D19+D9</f>
        <v>15983</v>
      </c>
      <c r="E44" s="117">
        <f>E43+E21+E19+E9</f>
        <v>256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506</v>
      </c>
      <c r="D52" s="102">
        <f>SUM(D53:D55)</f>
        <v>0</v>
      </c>
      <c r="E52" s="118">
        <f>C52-D52</f>
        <v>506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506</v>
      </c>
      <c r="D53" s="107"/>
      <c r="E53" s="118">
        <f>C53-D53</f>
        <v>506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506</v>
      </c>
      <c r="D66" s="102">
        <f>D52+D56+D61+D62+D63+D64</f>
        <v>0</v>
      </c>
      <c r="E66" s="118">
        <f t="shared" si="1"/>
        <v>506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21798</v>
      </c>
      <c r="D85" s="103">
        <f>SUM(D86:D90)+D94</f>
        <v>21798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20526</v>
      </c>
      <c r="D86" s="107">
        <v>20526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707</v>
      </c>
      <c r="D87" s="107">
        <v>707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475</v>
      </c>
      <c r="D89" s="107">
        <v>475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90</v>
      </c>
      <c r="D90" s="102">
        <f>SUM(D91:D93)</f>
        <v>90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90</v>
      </c>
      <c r="D93" s="107">
        <v>90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21798</v>
      </c>
      <c r="D96" s="103">
        <f>D85+D80+D75+D71+D95</f>
        <v>21798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22304</v>
      </c>
      <c r="D97" s="103">
        <f>D96+D68+D66</f>
        <v>21798</v>
      </c>
      <c r="E97" s="103">
        <f>E96+E68+E66</f>
        <v>506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871</v>
      </c>
      <c r="B109" s="620"/>
      <c r="C109" s="609" t="s">
        <v>861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858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5" sqref="D25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01.01.2014- 30.06.2014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867</v>
      </c>
      <c r="B30" s="626"/>
      <c r="C30" s="626"/>
      <c r="D30" s="457" t="s">
        <v>815</v>
      </c>
      <c r="E30" s="625" t="s">
        <v>862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C157" sqref="C157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01.01.2014- 30.06.2014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09" t="s">
        <v>861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858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2014-08-27T08:36:05Z</cp:lastPrinted>
  <dcterms:created xsi:type="dcterms:W3CDTF">2000-06-29T12:02:40Z</dcterms:created>
  <dcterms:modified xsi:type="dcterms:W3CDTF">2015-07-16T09:16:37Z</dcterms:modified>
  <cp:category/>
  <cp:version/>
  <cp:contentType/>
  <cp:contentStatus/>
</cp:coreProperties>
</file>